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<sst xmlns="http://schemas.openxmlformats.org/spreadsheetml/2006/main" count="170" uniqueCount="137">
  <si>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</si>
  <si>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</si>
  <si>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</si>
  <si>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</si>
  <si>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</si>
  <si>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</si>
  <si>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</si>
  <si>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</si>
  <si>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</si>
  <si>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</si>
  <si>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</si>
  <si>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</si>
  <si>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</si>
  <si>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</si>
  <si>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</si>
  <si>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</si>
  <si>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</si>
  <si>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</si>
  <si>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</si>
  <si>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</si>
  <si>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</si>
  <si>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</si>
  <si>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</si>
  <si>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</si>
  <si>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</si>
  <si>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</si>
  <si>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</si>
  <si>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</si>
  <si>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</si>
  <si>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</si>
  <si>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</si>
  <si>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</si>
  <si>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</si>
  <si>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</si>
  <si>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</si>
  <si>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</si>
  <si>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</si>
  <si>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</si>
  <si>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</si>
  <si>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</si>
  <si>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</si>
  <si>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</si>
  <si>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</si>
  <si>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</si>
  <si>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</si>
  <si>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</si>
  <si>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</si>
  <si>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</si>
  <si>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</si>
  <si>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</si>
  <si>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</si>
  <si>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</si>
  <si>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</si>
  <si>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</si>
  <si>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</si>
  <si>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</si>
  <si>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</si>
  <si>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</si>
  <si>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</si>
  <si>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</si>
  <si>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</si>
  <si>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</si>
  <si>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</si>
  <si>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</si>
  <si>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</si>
  <si>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</si>
  <si>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</si>
  <si>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</si>
  <si>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</si>
  <si>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</si>
  <si>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</si>
  <si>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</si>
  <si>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</si>
  <si>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</si>
  <si>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</si>
  <si>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</si>
  <si>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</si>
  <si>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</si>
  <si>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</si>
  <si>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</si>
  <si>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</si>
  <si>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1,1 ставка</t>
  </si>
  <si>
    <t xml:space="preserve">         за</t>
  </si>
  <si>
    <t>((з/пл. и ЕСН администрации ООО , содерж.конторы,оргтехники, почт.канц-е расходы)</t>
  </si>
  <si>
    <t>3.  Материалы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</si>
  <si>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</si>
  <si>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</si>
  <si>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</si>
  <si>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</si>
  <si>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</si>
  <si>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(тех.обслуживание и ремонт)</t>
  </si>
  <si>
    <t>2013г.</t>
  </si>
  <si>
    <t>1.2 Арендаторы (Спарк, Юнион, ООО"Клавдия",ростелеком)</t>
  </si>
  <si>
    <t>Лампа</t>
  </si>
  <si>
    <t>10шт</t>
  </si>
  <si>
    <t>ост.на 01.06.</t>
  </si>
  <si>
    <t>май</t>
  </si>
  <si>
    <t xml:space="preserve">           за    май  2013 г.</t>
  </si>
  <si>
    <t>Прочистка канализации п-д1,8;</t>
  </si>
  <si>
    <t>Смена труб Д 20 м/пл (4мп) кв.3</t>
  </si>
  <si>
    <t>Труба Д 20 м/пл</t>
  </si>
  <si>
    <t>4мп</t>
  </si>
  <si>
    <t>Муфта 20</t>
  </si>
  <si>
    <t>4шт</t>
  </si>
  <si>
    <t>Уголок 20</t>
  </si>
  <si>
    <t>3шт</t>
  </si>
  <si>
    <t>Смена канал-х труб Д 50 (12мп) кв.3</t>
  </si>
  <si>
    <t>Труба Д 50</t>
  </si>
  <si>
    <t>12мп</t>
  </si>
  <si>
    <t>Отвод 50</t>
  </si>
  <si>
    <t>Тройник 50</t>
  </si>
  <si>
    <t>2шт</t>
  </si>
  <si>
    <t>Труба 110</t>
  </si>
  <si>
    <t>5мп</t>
  </si>
  <si>
    <t>Отвод 110</t>
  </si>
  <si>
    <t>8шт</t>
  </si>
  <si>
    <t>Тройник 110</t>
  </si>
  <si>
    <t>Смена канал-х труб Д 110 (5мп) кв.3</t>
  </si>
  <si>
    <t>Бинт</t>
  </si>
  <si>
    <t>Цемент</t>
  </si>
  <si>
    <t>2кг</t>
  </si>
  <si>
    <t>Пена</t>
  </si>
  <si>
    <t>1баллон</t>
  </si>
  <si>
    <t>Промывка, опрессовка системы ЦО</t>
  </si>
  <si>
    <t>Устройство лангетки (2шт) п-д2</t>
  </si>
  <si>
    <t>Демонтаж, монтаж эл.узла (1шт)</t>
  </si>
  <si>
    <t>Завоз песка в песочницу</t>
  </si>
  <si>
    <t>Песок</t>
  </si>
  <si>
    <t>1,3м3</t>
  </si>
  <si>
    <t>Смена замка (1шт) т.п.</t>
  </si>
  <si>
    <t>Замок</t>
  </si>
  <si>
    <t>1шт</t>
  </si>
  <si>
    <t>Смена ламп (10шт) т.п.л/кл</t>
  </si>
  <si>
    <t>Смена розеток (1шт) эл.уз.</t>
  </si>
  <si>
    <t>Розетка</t>
  </si>
  <si>
    <t>Ремонт эл.щита (1шт) кв.28</t>
  </si>
  <si>
    <t>АВ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</si>
</sst>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0">
      <selection activeCell="M61" sqref="M6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82</v>
      </c>
      <c r="C3" s="8" t="s">
        <v>96</v>
      </c>
      <c r="D3" s="1" t="s">
        <v>91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5990.2</v>
      </c>
      <c r="F7" t="s">
        <v>72</v>
      </c>
      <c r="J7" s="15"/>
      <c r="K7" s="15" t="s">
        <v>49</v>
      </c>
      <c r="L7" s="21">
        <v>7</v>
      </c>
      <c r="M7" s="33">
        <f>L7*89.21*1.202</f>
        <v>750.6129399999999</v>
      </c>
    </row>
    <row r="8" spans="1:13" ht="12.75">
      <c r="A8" t="s">
        <v>3</v>
      </c>
      <c r="E8">
        <v>1287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1444.5</v>
      </c>
      <c r="F10" t="s">
        <v>72</v>
      </c>
      <c r="J10" s="16"/>
      <c r="K10" s="18" t="s">
        <v>54</v>
      </c>
      <c r="L10" s="23">
        <v>7</v>
      </c>
      <c r="M10" s="33">
        <f t="shared" si="0"/>
        <v>750.6129399999999</v>
      </c>
    </row>
    <row r="11" spans="1:13" ht="12.75">
      <c r="A11" t="s">
        <v>6</v>
      </c>
      <c r="E11">
        <v>6579.5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907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70128.86</v>
      </c>
      <c r="J16" s="15" t="s">
        <v>59</v>
      </c>
      <c r="K16" s="26" t="s">
        <v>60</v>
      </c>
      <c r="L16" s="21">
        <v>7</v>
      </c>
      <c r="M16" s="33">
        <f t="shared" si="0"/>
        <v>750.6129399999999</v>
      </c>
    </row>
    <row r="17" spans="1:13" ht="12.75">
      <c r="A17" t="s">
        <v>10</v>
      </c>
      <c r="F17" s="5">
        <v>67147.15</v>
      </c>
      <c r="J17" s="16" t="s">
        <v>61</v>
      </c>
      <c r="K17" s="18" t="s">
        <v>62</v>
      </c>
      <c r="L17" s="23">
        <v>6.52</v>
      </c>
      <c r="M17" s="33">
        <f t="shared" si="0"/>
        <v>699.1423384</v>
      </c>
    </row>
    <row r="18" spans="2:13" ht="12.75">
      <c r="B18" t="s">
        <v>11</v>
      </c>
      <c r="F18" s="9">
        <f>F17/F16</f>
        <v>0.9574824116633294</v>
      </c>
      <c r="J18" s="20"/>
      <c r="K18" s="27" t="s">
        <v>63</v>
      </c>
      <c r="L18" s="28">
        <f>SUM(L7:L17)</f>
        <v>27.52</v>
      </c>
      <c r="M18" s="34">
        <f>SUM(M7:M17)</f>
        <v>2950.9811583999995</v>
      </c>
    </row>
    <row r="19" spans="1:11" ht="12.75">
      <c r="A19" s="13" t="s">
        <v>92</v>
      </c>
      <c r="B19" s="13"/>
      <c r="C19" s="13"/>
      <c r="D19" s="13"/>
      <c r="E19" s="13"/>
      <c r="F19" s="5">
        <v>1862.78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69009.93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3" t="s">
        <v>98</v>
      </c>
      <c r="L22" s="35">
        <v>9.66</v>
      </c>
      <c r="M22" s="33">
        <f>L22*89.21*1.202*1.15</f>
        <v>1191.2227357799998</v>
      </c>
    </row>
    <row r="23" spans="10:13" ht="12.75">
      <c r="J23" s="20">
        <v>3</v>
      </c>
      <c r="K23" s="44" t="s">
        <v>99</v>
      </c>
      <c r="L23" s="35">
        <v>6.2</v>
      </c>
      <c r="M23" s="33">
        <f aca="true" t="shared" si="1" ref="M23:M40">L23*89.21*1.202*1.15</f>
        <v>764.5528945999998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4</v>
      </c>
      <c r="K24" s="44" t="s">
        <v>106</v>
      </c>
      <c r="L24" s="35">
        <v>7</v>
      </c>
      <c r="M24" s="33">
        <f t="shared" si="1"/>
        <v>863.2048809999998</v>
      </c>
    </row>
    <row r="25" spans="1:13" ht="12.75">
      <c r="A25" t="s">
        <v>15</v>
      </c>
      <c r="D25" t="s">
        <v>81</v>
      </c>
      <c r="F25" s="11">
        <v>6359.78</v>
      </c>
      <c r="J25" s="20">
        <v>5</v>
      </c>
      <c r="K25" s="20" t="s">
        <v>117</v>
      </c>
      <c r="L25" s="35">
        <v>3.1</v>
      </c>
      <c r="M25" s="33">
        <f t="shared" si="1"/>
        <v>382.2764472999999</v>
      </c>
    </row>
    <row r="26" spans="1:13" ht="12.75">
      <c r="A26" s="6" t="s">
        <v>18</v>
      </c>
      <c r="D26" t="s">
        <v>81</v>
      </c>
      <c r="F26" s="5">
        <v>5262.36</v>
      </c>
      <c r="J26" s="20">
        <v>6</v>
      </c>
      <c r="K26" s="20" t="s">
        <v>124</v>
      </c>
      <c r="L26" s="35">
        <v>2</v>
      </c>
      <c r="M26" s="33">
        <f t="shared" si="1"/>
        <v>246.62996599999997</v>
      </c>
    </row>
    <row r="27" spans="1:13" ht="12.75">
      <c r="A27" s="6" t="s">
        <v>84</v>
      </c>
      <c r="F27" s="5">
        <v>0</v>
      </c>
      <c r="J27" s="20">
        <v>7</v>
      </c>
      <c r="K27" s="20" t="s">
        <v>123</v>
      </c>
      <c r="L27" s="35">
        <v>165.59</v>
      </c>
      <c r="M27" s="33">
        <f t="shared" si="1"/>
        <v>20419.728034969998</v>
      </c>
    </row>
    <row r="28" spans="1:13" ht="12.75">
      <c r="A28" s="4" t="s">
        <v>37</v>
      </c>
      <c r="F28" s="32">
        <f>F25+F26+F27</f>
        <v>11622.14</v>
      </c>
      <c r="J28" s="20">
        <v>8</v>
      </c>
      <c r="K28" s="20" t="s">
        <v>125</v>
      </c>
      <c r="L28" s="35">
        <v>3.1</v>
      </c>
      <c r="M28" s="33">
        <f t="shared" si="1"/>
        <v>382.2764472999999</v>
      </c>
    </row>
    <row r="29" spans="1:13" ht="12.75">
      <c r="A29" s="4" t="s">
        <v>19</v>
      </c>
      <c r="J29" s="20">
        <v>9</v>
      </c>
      <c r="K29" s="20" t="s">
        <v>126</v>
      </c>
      <c r="L29" s="35">
        <v>1.08</v>
      </c>
      <c r="M29" s="33">
        <f t="shared" si="1"/>
        <v>133.18018163999997</v>
      </c>
    </row>
    <row r="30" spans="1:13" ht="12.75">
      <c r="A30" t="s">
        <v>85</v>
      </c>
      <c r="C30" s="13"/>
      <c r="D30" s="49">
        <v>1.08</v>
      </c>
      <c r="E30" s="13" t="s">
        <v>17</v>
      </c>
      <c r="F30" s="11">
        <f>E7*D30</f>
        <v>6469.416</v>
      </c>
      <c r="J30" s="20">
        <v>10</v>
      </c>
      <c r="K30" s="20" t="s">
        <v>129</v>
      </c>
      <c r="L30" s="35">
        <v>1.07</v>
      </c>
      <c r="M30" s="33">
        <f t="shared" si="1"/>
        <v>131.94703181</v>
      </c>
    </row>
    <row r="31" spans="1:13" ht="12.75">
      <c r="A31" t="s">
        <v>86</v>
      </c>
      <c r="J31" s="20">
        <v>11</v>
      </c>
      <c r="K31" s="20" t="s">
        <v>132</v>
      </c>
      <c r="L31" s="35">
        <v>0.71</v>
      </c>
      <c r="M31" s="33">
        <f t="shared" si="1"/>
        <v>87.55363793</v>
      </c>
    </row>
    <row r="32" spans="2:13" ht="12.75">
      <c r="B32">
        <f>F32/D32</f>
        <v>963</v>
      </c>
      <c r="C32" t="s">
        <v>20</v>
      </c>
      <c r="D32" s="5">
        <v>2.89</v>
      </c>
      <c r="E32" t="s">
        <v>17</v>
      </c>
      <c r="F32" s="5">
        <v>2783.07</v>
      </c>
      <c r="J32" s="20">
        <v>12</v>
      </c>
      <c r="K32" s="20" t="s">
        <v>133</v>
      </c>
      <c r="L32" s="35">
        <v>0.24</v>
      </c>
      <c r="M32" s="33">
        <f t="shared" si="1"/>
        <v>29.595595919999994</v>
      </c>
    </row>
    <row r="33" spans="1:13" ht="12.75">
      <c r="A33" t="s">
        <v>87</v>
      </c>
      <c r="B33">
        <v>1287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13</v>
      </c>
      <c r="K33" s="20" t="s">
        <v>135</v>
      </c>
      <c r="L33" s="35">
        <v>4.83</v>
      </c>
      <c r="M33" s="33">
        <f t="shared" si="1"/>
        <v>595.6113678899999</v>
      </c>
    </row>
    <row r="34" spans="1:13" ht="12.75">
      <c r="A34" t="s">
        <v>88</v>
      </c>
      <c r="B34">
        <v>128</v>
      </c>
      <c r="C34" t="s">
        <v>89</v>
      </c>
      <c r="D34" s="5">
        <v>0</v>
      </c>
      <c r="E34" t="s">
        <v>17</v>
      </c>
      <c r="F34" s="11">
        <f>B34*D34</f>
        <v>0</v>
      </c>
      <c r="J34" s="20">
        <v>14</v>
      </c>
      <c r="K34" s="20"/>
      <c r="L34" s="3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9252.486</v>
      </c>
      <c r="J35" s="20">
        <v>15</v>
      </c>
      <c r="K35" s="20"/>
      <c r="L35" s="35"/>
      <c r="M35" s="33">
        <f t="shared" si="1"/>
        <v>0</v>
      </c>
    </row>
    <row r="36" spans="1:13" ht="12.75">
      <c r="A36" s="4" t="s">
        <v>22</v>
      </c>
      <c r="B36" s="4"/>
      <c r="J36" s="20">
        <v>16</v>
      </c>
      <c r="K36" s="20"/>
      <c r="L36" s="25"/>
      <c r="M36" s="33">
        <f t="shared" si="1"/>
        <v>0</v>
      </c>
    </row>
    <row r="37" spans="1:13" ht="12.75">
      <c r="A37" t="s">
        <v>23</v>
      </c>
      <c r="C37">
        <v>155699</v>
      </c>
      <c r="D37">
        <v>219171.6</v>
      </c>
      <c r="E37">
        <v>5990.2</v>
      </c>
      <c r="F37" s="36">
        <f>C37/D37*E37</f>
        <v>4255.424287635807</v>
      </c>
      <c r="J37" s="20">
        <v>17</v>
      </c>
      <c r="K37" s="20"/>
      <c r="L37" s="35"/>
      <c r="M37" s="33">
        <f t="shared" si="1"/>
        <v>0</v>
      </c>
    </row>
    <row r="38" spans="1:13" ht="12.75">
      <c r="A38" t="s">
        <v>24</v>
      </c>
      <c r="C38">
        <v>107981</v>
      </c>
      <c r="D38">
        <v>219171.6</v>
      </c>
      <c r="E38">
        <v>5990.2</v>
      </c>
      <c r="F38" s="36">
        <f>C38/D38*E38</f>
        <v>2951.239057432623</v>
      </c>
      <c r="J38" s="20">
        <v>18</v>
      </c>
      <c r="K38" s="20"/>
      <c r="L38" s="35"/>
      <c r="M38" s="33">
        <f t="shared" si="1"/>
        <v>0</v>
      </c>
    </row>
    <row r="39" spans="1:13" ht="12.75">
      <c r="A39" t="s">
        <v>25</v>
      </c>
      <c r="F39" s="11">
        <f>M41</f>
        <v>25227.779222139994</v>
      </c>
      <c r="J39" s="20">
        <v>19</v>
      </c>
      <c r="K39" s="20"/>
      <c r="L39" s="35"/>
      <c r="M39" s="33">
        <f t="shared" si="1"/>
        <v>0</v>
      </c>
    </row>
    <row r="40" spans="1:13" ht="12.75">
      <c r="A40" t="s">
        <v>79</v>
      </c>
      <c r="F40" s="5"/>
      <c r="J40" s="20">
        <v>20</v>
      </c>
      <c r="K40" s="20"/>
      <c r="L40" s="35"/>
      <c r="M40" s="33">
        <f t="shared" si="1"/>
        <v>0</v>
      </c>
    </row>
    <row r="41" spans="2:13" ht="12.75">
      <c r="B41">
        <v>5990.2</v>
      </c>
      <c r="C41" t="s">
        <v>16</v>
      </c>
      <c r="D41" s="5"/>
      <c r="F41" s="11">
        <v>0</v>
      </c>
      <c r="J41" s="20"/>
      <c r="K41" s="30" t="s">
        <v>63</v>
      </c>
      <c r="L41" s="34">
        <f>SUM(L22:L40)</f>
        <v>204.58000000000004</v>
      </c>
      <c r="M41" s="34">
        <f>SUM(M22:M40)</f>
        <v>25227.779222139994</v>
      </c>
    </row>
    <row r="42" spans="1:11" ht="12.75">
      <c r="A42" t="s">
        <v>26</v>
      </c>
      <c r="F42" s="11">
        <f>M62</f>
        <v>4289.65</v>
      </c>
      <c r="K42" s="1" t="s">
        <v>67</v>
      </c>
    </row>
    <row r="43" spans="1:13" ht="12.75">
      <c r="A43" t="s">
        <v>27</v>
      </c>
      <c r="F43" s="5"/>
      <c r="J43" s="22" t="s">
        <v>40</v>
      </c>
      <c r="K43" s="22"/>
      <c r="L43" s="22" t="s">
        <v>68</v>
      </c>
      <c r="M43" s="22" t="s">
        <v>46</v>
      </c>
    </row>
    <row r="44" spans="1:13" ht="12.75">
      <c r="A44" t="s">
        <v>28</v>
      </c>
      <c r="F44" s="5"/>
      <c r="J44" s="23" t="s">
        <v>41</v>
      </c>
      <c r="K44" s="23" t="s">
        <v>42</v>
      </c>
      <c r="L44" s="23"/>
      <c r="M44" s="23" t="s">
        <v>69</v>
      </c>
    </row>
    <row r="45" spans="2:13" ht="12.75">
      <c r="B45">
        <v>5990.2</v>
      </c>
      <c r="C45" t="s">
        <v>16</v>
      </c>
      <c r="D45" s="11">
        <v>0.08</v>
      </c>
      <c r="E45" t="s">
        <v>17</v>
      </c>
      <c r="F45" s="11">
        <f>B45*D45</f>
        <v>479.216</v>
      </c>
      <c r="J45" s="20">
        <v>1</v>
      </c>
      <c r="K45" s="20" t="s">
        <v>100</v>
      </c>
      <c r="L45" s="25" t="s">
        <v>101</v>
      </c>
      <c r="M45" s="25">
        <v>220</v>
      </c>
    </row>
    <row r="46" spans="1:13" ht="12.75">
      <c r="A46" t="s">
        <v>90</v>
      </c>
      <c r="D46" s="11"/>
      <c r="F46" s="11">
        <v>15360</v>
      </c>
      <c r="J46" s="20">
        <v>2</v>
      </c>
      <c r="K46" s="20" t="s">
        <v>102</v>
      </c>
      <c r="L46" s="25" t="s">
        <v>103</v>
      </c>
      <c r="M46" s="25">
        <v>400</v>
      </c>
    </row>
    <row r="47" spans="1:13" ht="12.75">
      <c r="A47" s="4" t="s">
        <v>29</v>
      </c>
      <c r="B47" s="10"/>
      <c r="C47" s="10"/>
      <c r="F47" s="32">
        <f>SUM(F37:F46)</f>
        <v>52563.30856720843</v>
      </c>
      <c r="J47" s="20">
        <v>3</v>
      </c>
      <c r="K47" s="20" t="s">
        <v>104</v>
      </c>
      <c r="L47" s="25" t="s">
        <v>105</v>
      </c>
      <c r="M47" s="25">
        <v>18</v>
      </c>
    </row>
    <row r="48" spans="1:13" ht="12.75">
      <c r="A48" s="4" t="s">
        <v>30</v>
      </c>
      <c r="F48" s="5"/>
      <c r="J48" s="20">
        <v>4</v>
      </c>
      <c r="K48" s="20" t="s">
        <v>107</v>
      </c>
      <c r="L48" s="25" t="s">
        <v>108</v>
      </c>
      <c r="M48" s="25">
        <v>1200</v>
      </c>
    </row>
    <row r="49" spans="1:13" ht="12.75">
      <c r="A49" t="s">
        <v>31</v>
      </c>
      <c r="B49">
        <v>5990.2</v>
      </c>
      <c r="C49" t="s">
        <v>72</v>
      </c>
      <c r="D49" s="5">
        <v>0.19</v>
      </c>
      <c r="E49" t="s">
        <v>17</v>
      </c>
      <c r="F49" s="11">
        <f>B49*D49</f>
        <v>1138.138</v>
      </c>
      <c r="J49" s="20">
        <v>5</v>
      </c>
      <c r="K49" s="20" t="s">
        <v>109</v>
      </c>
      <c r="L49" s="25" t="s">
        <v>101</v>
      </c>
      <c r="M49" s="25">
        <v>60</v>
      </c>
    </row>
    <row r="50" spans="1:13" ht="12.75">
      <c r="A50" t="s">
        <v>32</v>
      </c>
      <c r="F50" s="5"/>
      <c r="J50" s="20">
        <v>6</v>
      </c>
      <c r="K50" s="20" t="s">
        <v>110</v>
      </c>
      <c r="L50" s="25" t="s">
        <v>111</v>
      </c>
      <c r="M50" s="25">
        <v>60</v>
      </c>
    </row>
    <row r="51" spans="1:13" ht="12.75">
      <c r="A51" s="7" t="s">
        <v>80</v>
      </c>
      <c r="F51" s="5"/>
      <c r="J51" s="20">
        <v>7</v>
      </c>
      <c r="K51" s="20" t="s">
        <v>112</v>
      </c>
      <c r="L51" s="25" t="s">
        <v>113</v>
      </c>
      <c r="M51" s="25">
        <v>800</v>
      </c>
    </row>
    <row r="52" spans="2:13" ht="12.75">
      <c r="B52">
        <v>5990.2</v>
      </c>
      <c r="C52" t="s">
        <v>16</v>
      </c>
      <c r="D52" s="11">
        <v>0.84</v>
      </c>
      <c r="E52" t="s">
        <v>17</v>
      </c>
      <c r="F52" s="11">
        <f>B52*D52</f>
        <v>5031.768</v>
      </c>
      <c r="J52" s="20">
        <v>8</v>
      </c>
      <c r="K52" s="20" t="s">
        <v>114</v>
      </c>
      <c r="L52" s="25" t="s">
        <v>115</v>
      </c>
      <c r="M52" s="25">
        <v>360</v>
      </c>
    </row>
    <row r="53" spans="1:13" ht="12.75">
      <c r="A53" s="4" t="s">
        <v>33</v>
      </c>
      <c r="F53" s="32">
        <f>F49+F52</f>
        <v>6169.906</v>
      </c>
      <c r="J53" s="20">
        <v>9</v>
      </c>
      <c r="K53" s="20" t="s">
        <v>116</v>
      </c>
      <c r="L53" s="25" t="s">
        <v>111</v>
      </c>
      <c r="M53" s="25">
        <v>300</v>
      </c>
    </row>
    <row r="54" spans="1:13" ht="12.75">
      <c r="A54" s="4" t="s">
        <v>34</v>
      </c>
      <c r="J54" s="20">
        <v>10</v>
      </c>
      <c r="K54" s="20" t="s">
        <v>118</v>
      </c>
      <c r="L54" s="25" t="s">
        <v>111</v>
      </c>
      <c r="M54" s="25">
        <v>80</v>
      </c>
    </row>
    <row r="55" spans="1:13" ht="12.75">
      <c r="A55" s="7" t="s">
        <v>83</v>
      </c>
      <c r="B55" s="7"/>
      <c r="C55" s="7"/>
      <c r="D55" s="7"/>
      <c r="E55" s="7"/>
      <c r="F55" s="7"/>
      <c r="J55" s="20">
        <v>11</v>
      </c>
      <c r="K55" s="20" t="s">
        <v>119</v>
      </c>
      <c r="L55" s="25" t="s">
        <v>120</v>
      </c>
      <c r="M55" s="25">
        <v>11</v>
      </c>
    </row>
    <row r="56" spans="2:13" ht="12.75">
      <c r="B56">
        <v>5990.2</v>
      </c>
      <c r="C56" t="s">
        <v>16</v>
      </c>
      <c r="D56" s="11">
        <v>2.12</v>
      </c>
      <c r="E56" t="s">
        <v>17</v>
      </c>
      <c r="F56" s="11">
        <f>B56*D56</f>
        <v>12699.224</v>
      </c>
      <c r="J56" s="20">
        <v>12</v>
      </c>
      <c r="K56" s="20" t="s">
        <v>121</v>
      </c>
      <c r="L56" s="25" t="s">
        <v>122</v>
      </c>
      <c r="M56" s="25">
        <v>190</v>
      </c>
    </row>
    <row r="57" spans="1:13" ht="12.75">
      <c r="A57" s="4" t="s">
        <v>35</v>
      </c>
      <c r="F57" s="32">
        <f>SUM(F56)</f>
        <v>12699.224</v>
      </c>
      <c r="J57" s="20">
        <v>13</v>
      </c>
      <c r="K57" s="20" t="s">
        <v>127</v>
      </c>
      <c r="L57" s="25" t="s">
        <v>128</v>
      </c>
      <c r="M57" s="25">
        <v>325</v>
      </c>
    </row>
    <row r="58" spans="1:13" ht="12.75">
      <c r="A58" s="1" t="s">
        <v>36</v>
      </c>
      <c r="B58" s="1"/>
      <c r="F58" s="32">
        <f>F28+F35+F47+F53+F57</f>
        <v>92307.06456720844</v>
      </c>
      <c r="J58" s="20">
        <v>14</v>
      </c>
      <c r="K58" s="20" t="s">
        <v>130</v>
      </c>
      <c r="L58" s="25" t="s">
        <v>131</v>
      </c>
      <c r="M58" s="25">
        <v>132</v>
      </c>
    </row>
    <row r="59" spans="1:13" ht="12.75">
      <c r="A59" s="1" t="s">
        <v>38</v>
      </c>
      <c r="B59" s="37">
        <v>0.008</v>
      </c>
      <c r="C59" s="1"/>
      <c r="D59" s="1"/>
      <c r="E59" s="1"/>
      <c r="F59" s="32">
        <f>F58*0.8%</f>
        <v>738.4565165376675</v>
      </c>
      <c r="J59" s="20">
        <v>15</v>
      </c>
      <c r="K59" s="20" t="s">
        <v>93</v>
      </c>
      <c r="L59" s="25" t="s">
        <v>94</v>
      </c>
      <c r="M59" s="25">
        <v>65.2</v>
      </c>
    </row>
    <row r="60" spans="1:13" ht="15">
      <c r="A60" s="12" t="s">
        <v>39</v>
      </c>
      <c r="B60" s="12"/>
      <c r="C60" s="48"/>
      <c r="D60" s="12"/>
      <c r="E60" s="12"/>
      <c r="F60" s="45">
        <f>F58+F59</f>
        <v>93045.5210837461</v>
      </c>
      <c r="J60" s="20">
        <v>16</v>
      </c>
      <c r="K60" s="20" t="s">
        <v>134</v>
      </c>
      <c r="L60" s="25" t="s">
        <v>131</v>
      </c>
      <c r="M60" s="25">
        <v>34.25</v>
      </c>
    </row>
    <row r="61" spans="2:13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95</v>
      </c>
      <c r="J61" s="20">
        <v>17</v>
      </c>
      <c r="K61" s="20" t="s">
        <v>136</v>
      </c>
      <c r="L61" s="25" t="s">
        <v>131</v>
      </c>
      <c r="M61" s="25">
        <v>34.2</v>
      </c>
    </row>
    <row r="62" spans="1:13" ht="12.75">
      <c r="A62" s="13"/>
      <c r="B62" s="40">
        <v>41395</v>
      </c>
      <c r="C62" s="41">
        <v>128021</v>
      </c>
      <c r="D62" s="46">
        <f>F20</f>
        <v>69009.93</v>
      </c>
      <c r="E62" s="46">
        <f>F60</f>
        <v>93045.5210837461</v>
      </c>
      <c r="F62" s="47">
        <f>C62+D62-E62</f>
        <v>103985.40891625389</v>
      </c>
      <c r="J62" s="20"/>
      <c r="K62" s="20"/>
      <c r="L62" s="31" t="s">
        <v>70</v>
      </c>
      <c r="M62" s="34">
        <f>SUM(M45:M61)</f>
        <v>4289.65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2011-12-23T16:22:19Z</cp:lastPrinted>
  <dcterms:created xsi:type="dcterms:W3CDTF">2008-08-18T07:30:19Z</dcterms:created>
  <dcterms:modified xsi:type="dcterms:W3CDTF">2013-08-06T10:20:14Z</dcterms:modified>
  <cp:category/>
  <cp:version/>
  <cp:contentType/>
  <cp:contentStatus/>
</cp:coreProperties>
</file>